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395" windowHeight="11595" activeTab="0"/>
  </bookViews>
  <sheets>
    <sheet name="附表1 汇总表" sheetId="1" r:id="rId1"/>
    <sheet name="大田" sheetId="2" state="hidden" r:id="rId2"/>
  </sheets>
  <definedNames>
    <definedName name="_xlnm._FilterDatabase" localSheetId="1" hidden="1">'大田'!$A$5:$AC$17</definedName>
    <definedName name="_xlnm.Print_Titles" localSheetId="0">'附表1 汇总表'!$4:$5</definedName>
  </definedNames>
  <calcPr fullCalcOnLoad="1"/>
</workbook>
</file>

<file path=xl/sharedStrings.xml><?xml version="1.0" encoding="utf-8"?>
<sst xmlns="http://schemas.openxmlformats.org/spreadsheetml/2006/main" count="125" uniqueCount="67">
  <si>
    <t>附表：</t>
  </si>
  <si>
    <t>单位：人民币万元</t>
  </si>
  <si>
    <t>单位：人民币元</t>
  </si>
  <si>
    <t>序号</t>
  </si>
  <si>
    <t>所属地</t>
  </si>
  <si>
    <t>企业名称</t>
  </si>
  <si>
    <t>2017年数据</t>
  </si>
  <si>
    <t>是否高新</t>
  </si>
  <si>
    <t>申报数</t>
  </si>
  <si>
    <t>2018年数据</t>
  </si>
  <si>
    <t>审定数</t>
  </si>
  <si>
    <t>调整数</t>
  </si>
  <si>
    <t>基础补助
（1）</t>
  </si>
  <si>
    <t>增长额补助
(2)</t>
  </si>
  <si>
    <t>基础补助</t>
  </si>
  <si>
    <t>增长额补助</t>
  </si>
  <si>
    <t>合计</t>
  </si>
  <si>
    <t>大田县</t>
  </si>
  <si>
    <t>福建卫斯特环保科技有限公司</t>
  </si>
  <si>
    <t>是</t>
  </si>
  <si>
    <t>福建省大田县金门油压机制造有限公司</t>
  </si>
  <si>
    <t>否</t>
  </si>
  <si>
    <t>总计:</t>
  </si>
  <si>
    <t>附表2：</t>
  </si>
  <si>
    <t>三明科技局研发经费分段补助结构明细表</t>
  </si>
  <si>
    <t>县市</t>
  </si>
  <si>
    <t>企业类型</t>
  </si>
  <si>
    <t>分项</t>
  </si>
  <si>
    <t>2017年度数据</t>
  </si>
  <si>
    <t>2018年度数据</t>
  </si>
  <si>
    <t>扣除两项</t>
  </si>
  <si>
    <t>扣除以上两项后合计</t>
  </si>
  <si>
    <t>备注</t>
  </si>
  <si>
    <t>调人工</t>
  </si>
  <si>
    <t>调投入</t>
  </si>
  <si>
    <t>调折旧</t>
  </si>
  <si>
    <t>调100万以上</t>
  </si>
  <si>
    <t>规上无统计表</t>
  </si>
  <si>
    <t>规下无专审报告</t>
  </si>
  <si>
    <t>无依据调整</t>
  </si>
  <si>
    <t>其他</t>
  </si>
  <si>
    <t>人员人工</t>
  </si>
  <si>
    <t>直接投入</t>
  </si>
  <si>
    <t>折旧费用</t>
  </si>
  <si>
    <t>长期费用摊销</t>
  </si>
  <si>
    <t>设计费</t>
  </si>
  <si>
    <t>设备调试费</t>
  </si>
  <si>
    <t>无形资产摊销</t>
  </si>
  <si>
    <t>其他费用</t>
  </si>
  <si>
    <t>委托外部研究开发投入额</t>
  </si>
  <si>
    <t>委托外单位开展研发的经费支出</t>
  </si>
  <si>
    <t>使用来自政府部门(科技厅)研发资金</t>
  </si>
  <si>
    <t>大田</t>
  </si>
  <si>
    <t>规下</t>
  </si>
  <si>
    <t>规下企业，无统计报表，无专审报告（有加计扣除报告）；</t>
  </si>
  <si>
    <t>财务数</t>
  </si>
  <si>
    <t>统计数</t>
  </si>
  <si>
    <t>规上</t>
  </si>
  <si>
    <t>剔除法定代表人人员工资费用3.5万元；剔除生产与研发混用设备折旧9.05万元；</t>
  </si>
  <si>
    <t>大田县合计</t>
  </si>
  <si>
    <t>2017年研发经费投入</t>
  </si>
  <si>
    <t>2018年研发经费投入</t>
  </si>
  <si>
    <t>补助合计（含预补助）
(3)=(1)+(2)</t>
  </si>
  <si>
    <t>评估核实数</t>
  </si>
  <si>
    <t>基础补助
（1）</t>
  </si>
  <si>
    <t xml:space="preserve">大田县企业研发经费投入2018年度补助与2019年度预补助审核评估结果公示表 </t>
  </si>
  <si>
    <t>备注：大田县企业无2018年度预补助金额，未申报2019年度预补助。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</si>
</sst>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0_ ;_ * \-#,##0.0000_ ;_ * &quot;-&quot;??_ ;_ @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0"/>
      <color indexed="8"/>
      <name val="Arial Narrow"/>
      <family val="2"/>
    </font>
    <font>
      <b/>
      <sz val="10"/>
      <color indexed="10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  <font>
      <sz val="10"/>
      <name val="Calibri"/>
      <family val="0"/>
    </font>
    <font>
      <sz val="10"/>
      <color theme="1"/>
      <name val="Arial Narrow"/>
      <family val="2"/>
    </font>
    <font>
      <b/>
      <sz val="16"/>
      <color theme="1"/>
      <name val="Calibri"/>
      <family val="0"/>
    </font>
    <font>
      <b/>
      <sz val="10"/>
      <color rgb="FFFF0000"/>
      <name val="Calibri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13">
    <xf numFmtId="0" fontId="0" fillId="0" borderId="0" xfId="0" applyFont="1" applyAlignment="1">
      <alignment vertical="center"/>
    </xf>
    <xf numFmtId="0" fontId="43" fillId="33" borderId="0" xfId="40" applyFont="1" applyFill="1">
      <alignment vertical="center"/>
      <protection/>
    </xf>
    <xf numFmtId="0" fontId="43" fillId="33" borderId="0" xfId="40" applyFont="1" applyFill="1" applyAlignment="1">
      <alignment horizontal="left" vertical="center"/>
      <protection/>
    </xf>
    <xf numFmtId="0" fontId="43" fillId="33" borderId="0" xfId="40" applyFont="1" applyFill="1" applyAlignment="1">
      <alignment horizontal="center" vertical="center"/>
      <protection/>
    </xf>
    <xf numFmtId="43" fontId="43" fillId="33" borderId="0" xfId="51" applyFont="1" applyFill="1" applyAlignment="1">
      <alignment vertical="center"/>
    </xf>
    <xf numFmtId="0" fontId="44" fillId="33" borderId="0" xfId="40" applyFont="1" applyFill="1" applyAlignment="1">
      <alignment horizontal="center" vertical="center"/>
      <protection/>
    </xf>
    <xf numFmtId="0" fontId="43" fillId="33" borderId="10" xfId="40" applyFont="1" applyFill="1" applyBorder="1" applyAlignment="1">
      <alignment horizontal="center" vertical="center"/>
      <protection/>
    </xf>
    <xf numFmtId="43" fontId="45" fillId="33" borderId="10" xfId="51" applyFont="1" applyFill="1" applyBorder="1" applyAlignment="1">
      <alignment horizontal="center" vertical="center" wrapText="1"/>
    </xf>
    <xf numFmtId="43" fontId="46" fillId="33" borderId="10" xfId="51" applyFont="1" applyFill="1" applyBorder="1" applyAlignment="1">
      <alignment vertical="center"/>
    </xf>
    <xf numFmtId="43" fontId="43" fillId="33" borderId="10" xfId="5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34" borderId="0" xfId="0" applyFont="1" applyFill="1" applyAlignment="1">
      <alignment vertical="center"/>
    </xf>
    <xf numFmtId="176" fontId="43" fillId="0" borderId="0" xfId="50" applyNumberFormat="1" applyFont="1" applyFill="1" applyAlignment="1">
      <alignment vertical="center"/>
    </xf>
    <xf numFmtId="176" fontId="43" fillId="0" borderId="0" xfId="0" applyNumberFormat="1" applyFont="1" applyFill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43" fontId="43" fillId="33" borderId="10" xfId="50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176" fontId="47" fillId="0" borderId="0" xfId="0" applyNumberFormat="1" applyFont="1" applyFill="1" applyBorder="1" applyAlignment="1">
      <alignment horizontal="center" vertical="center"/>
    </xf>
    <xf numFmtId="176" fontId="43" fillId="0" borderId="10" xfId="5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176" fontId="43" fillId="0" borderId="14" xfId="0" applyNumberFormat="1" applyFont="1" applyFill="1" applyBorder="1" applyAlignment="1">
      <alignment horizontal="center" vertical="center" wrapText="1"/>
    </xf>
    <xf numFmtId="176" fontId="43" fillId="0" borderId="0" xfId="0" applyNumberFormat="1" applyFont="1" applyFill="1" applyBorder="1" applyAlignment="1">
      <alignment horizontal="right" vertical="center"/>
    </xf>
    <xf numFmtId="0" fontId="43" fillId="0" borderId="15" xfId="0" applyFont="1" applyFill="1" applyBorder="1" applyAlignment="1">
      <alignment vertical="center"/>
    </xf>
    <xf numFmtId="0" fontId="43" fillId="0" borderId="16" xfId="0" applyFont="1" applyFill="1" applyBorder="1" applyAlignment="1">
      <alignment horizontal="center" vertical="center"/>
    </xf>
    <xf numFmtId="43" fontId="0" fillId="0" borderId="16" xfId="0" applyNumberFormat="1" applyFill="1" applyBorder="1" applyAlignment="1">
      <alignment vertical="center"/>
    </xf>
    <xf numFmtId="43" fontId="0" fillId="0" borderId="10" xfId="0" applyNumberFormat="1" applyFill="1" applyBorder="1" applyAlignment="1">
      <alignment vertical="center"/>
    </xf>
    <xf numFmtId="43" fontId="0" fillId="0" borderId="17" xfId="0" applyNumberFormat="1" applyFill="1" applyBorder="1" applyAlignment="1">
      <alignment vertical="center"/>
    </xf>
    <xf numFmtId="43" fontId="0" fillId="0" borderId="13" xfId="0" applyNumberForma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43" fontId="43" fillId="0" borderId="10" xfId="5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43" fontId="0" fillId="0" borderId="14" xfId="0" applyNumberFormat="1" applyFill="1" applyBorder="1" applyAlignment="1">
      <alignment vertical="center"/>
    </xf>
    <xf numFmtId="43" fontId="0" fillId="0" borderId="18" xfId="0" applyNumberFormat="1" applyFill="1" applyBorder="1" applyAlignment="1">
      <alignment vertical="center"/>
    </xf>
    <xf numFmtId="43" fontId="0" fillId="0" borderId="0" xfId="0" applyNumberFormat="1" applyFill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43" fontId="43" fillId="34" borderId="10" xfId="50" applyFont="1" applyFill="1" applyBorder="1" applyAlignment="1">
      <alignment vertical="center"/>
    </xf>
    <xf numFmtId="43" fontId="43" fillId="34" borderId="10" xfId="50" applyFont="1" applyFill="1" applyBorder="1" applyAlignment="1">
      <alignment horizontal="left" vertical="center"/>
    </xf>
    <xf numFmtId="0" fontId="43" fillId="34" borderId="13" xfId="0" applyFont="1" applyFill="1" applyBorder="1" applyAlignment="1">
      <alignment vertical="center"/>
    </xf>
    <xf numFmtId="4" fontId="43" fillId="33" borderId="10" xfId="50" applyNumberFormat="1" applyFont="1" applyFill="1" applyBorder="1" applyAlignment="1">
      <alignment horizontal="center" vertical="center"/>
    </xf>
    <xf numFmtId="43" fontId="43" fillId="33" borderId="10" xfId="50" applyFont="1" applyFill="1" applyBorder="1" applyAlignment="1">
      <alignment horizontal="center" vertical="center"/>
    </xf>
    <xf numFmtId="176" fontId="43" fillId="33" borderId="10" xfId="50" applyNumberFormat="1" applyFont="1" applyFill="1" applyBorder="1" applyAlignment="1">
      <alignment horizontal="center" vertical="center"/>
    </xf>
    <xf numFmtId="176" fontId="43" fillId="33" borderId="14" xfId="50" applyNumberFormat="1" applyFont="1" applyFill="1" applyBorder="1" applyAlignment="1">
      <alignment horizontal="center" vertical="center"/>
    </xf>
    <xf numFmtId="43" fontId="43" fillId="0" borderId="13" xfId="0" applyNumberFormat="1" applyFont="1" applyFill="1" applyBorder="1" applyAlignment="1">
      <alignment horizontal="center" vertical="center"/>
    </xf>
    <xf numFmtId="176" fontId="43" fillId="0" borderId="13" xfId="0" applyNumberFormat="1" applyFont="1" applyFill="1" applyBorder="1" applyAlignment="1">
      <alignment horizontal="center" vertical="center"/>
    </xf>
    <xf numFmtId="176" fontId="43" fillId="0" borderId="18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3" fillId="33" borderId="10" xfId="40" applyFont="1" applyFill="1" applyBorder="1" applyAlignment="1">
      <alignment horizontal="center" vertical="center" wrapText="1"/>
      <protection/>
    </xf>
    <xf numFmtId="0" fontId="43" fillId="33" borderId="25" xfId="40" applyFont="1" applyFill="1" applyBorder="1" applyAlignment="1">
      <alignment horizontal="center" vertical="center"/>
      <protection/>
    </xf>
    <xf numFmtId="0" fontId="43" fillId="33" borderId="26" xfId="40" applyFont="1" applyFill="1" applyBorder="1" applyAlignment="1">
      <alignment horizontal="center" vertical="center"/>
      <protection/>
    </xf>
    <xf numFmtId="0" fontId="43" fillId="33" borderId="27" xfId="40" applyFont="1" applyFill="1" applyBorder="1" applyAlignment="1">
      <alignment horizontal="center" vertical="center"/>
      <protection/>
    </xf>
    <xf numFmtId="0" fontId="43" fillId="33" borderId="10" xfId="40" applyFont="1" applyFill="1" applyBorder="1" applyAlignment="1">
      <alignment horizontal="center" vertical="center"/>
      <protection/>
    </xf>
    <xf numFmtId="0" fontId="48" fillId="33" borderId="28" xfId="40" applyFont="1" applyFill="1" applyBorder="1" applyAlignment="1">
      <alignment horizontal="center" vertical="center"/>
      <protection/>
    </xf>
    <xf numFmtId="0" fontId="43" fillId="33" borderId="29" xfId="40" applyFont="1" applyFill="1" applyBorder="1" applyAlignment="1">
      <alignment horizontal="center" vertical="center"/>
      <protection/>
    </xf>
    <xf numFmtId="0" fontId="43" fillId="33" borderId="30" xfId="40" applyFont="1" applyFill="1" applyBorder="1" applyAlignment="1">
      <alignment horizontal="center" vertical="center"/>
      <protection/>
    </xf>
    <xf numFmtId="0" fontId="43" fillId="33" borderId="31" xfId="40" applyFont="1" applyFill="1" applyBorder="1" applyAlignment="1">
      <alignment horizontal="center" vertical="center"/>
      <protection/>
    </xf>
    <xf numFmtId="0" fontId="43" fillId="33" borderId="0" xfId="40" applyFont="1" applyFill="1" applyBorder="1" applyAlignment="1">
      <alignment horizontal="center" vertical="center"/>
      <protection/>
    </xf>
    <xf numFmtId="0" fontId="43" fillId="33" borderId="32" xfId="40" applyFont="1" applyFill="1" applyBorder="1" applyAlignment="1">
      <alignment horizontal="center" vertical="center"/>
      <protection/>
    </xf>
    <xf numFmtId="0" fontId="43" fillId="33" borderId="33" xfId="40" applyFont="1" applyFill="1" applyBorder="1" applyAlignment="1">
      <alignment horizontal="center" vertical="center"/>
      <protection/>
    </xf>
    <xf numFmtId="0" fontId="43" fillId="33" borderId="34" xfId="40" applyFont="1" applyFill="1" applyBorder="1" applyAlignment="1">
      <alignment horizontal="center" vertical="center"/>
      <protection/>
    </xf>
    <xf numFmtId="0" fontId="43" fillId="33" borderId="35" xfId="40" applyFont="1" applyFill="1" applyBorder="1" applyAlignment="1">
      <alignment horizontal="center" vertical="center"/>
      <protection/>
    </xf>
    <xf numFmtId="0" fontId="49" fillId="33" borderId="25" xfId="40" applyFont="1" applyFill="1" applyBorder="1" applyAlignment="1">
      <alignment horizontal="left" vertical="center" wrapText="1"/>
      <protection/>
    </xf>
    <xf numFmtId="0" fontId="49" fillId="33" borderId="26" xfId="40" applyFont="1" applyFill="1" applyBorder="1" applyAlignment="1">
      <alignment horizontal="left" vertical="center" wrapText="1"/>
      <protection/>
    </xf>
    <xf numFmtId="0" fontId="49" fillId="33" borderId="27" xfId="40" applyFont="1" applyFill="1" applyBorder="1" applyAlignment="1">
      <alignment horizontal="left" vertical="center" wrapText="1"/>
      <protection/>
    </xf>
    <xf numFmtId="0" fontId="49" fillId="33" borderId="10" xfId="40" applyFont="1" applyFill="1" applyBorder="1" applyAlignment="1">
      <alignment horizontal="left" vertical="top" wrapText="1"/>
      <protection/>
    </xf>
    <xf numFmtId="0" fontId="43" fillId="33" borderId="25" xfId="40" applyFont="1" applyFill="1" applyBorder="1" applyAlignment="1">
      <alignment horizontal="left" vertical="center"/>
      <protection/>
    </xf>
    <xf numFmtId="0" fontId="43" fillId="33" borderId="26" xfId="40" applyFont="1" applyFill="1" applyBorder="1" applyAlignment="1">
      <alignment horizontal="left" vertical="center"/>
      <protection/>
    </xf>
    <xf numFmtId="0" fontId="43" fillId="33" borderId="27" xfId="40" applyFont="1" applyFill="1" applyBorder="1" applyAlignment="1">
      <alignment horizontal="left" vertical="center"/>
      <protection/>
    </xf>
    <xf numFmtId="0" fontId="43" fillId="33" borderId="10" xfId="40" applyFont="1" applyFill="1" applyBorder="1" applyAlignment="1">
      <alignment horizontal="left" vertical="center"/>
      <protection/>
    </xf>
    <xf numFmtId="0" fontId="43" fillId="33" borderId="11" xfId="40" applyFont="1" applyFill="1" applyBorder="1" applyAlignment="1">
      <alignment horizontal="center" vertical="center"/>
      <protection/>
    </xf>
    <xf numFmtId="0" fontId="43" fillId="33" borderId="25" xfId="40" applyFont="1" applyFill="1" applyBorder="1" applyAlignment="1">
      <alignment horizontal="center" vertical="center" wrapText="1"/>
      <protection/>
    </xf>
    <xf numFmtId="0" fontId="43" fillId="33" borderId="26" xfId="40" applyFont="1" applyFill="1" applyBorder="1" applyAlignment="1">
      <alignment horizontal="center" vertical="center" wrapText="1"/>
      <protection/>
    </xf>
    <xf numFmtId="0" fontId="43" fillId="33" borderId="27" xfId="40" applyFont="1" applyFill="1" applyBorder="1" applyAlignment="1">
      <alignment horizontal="center" vertical="center" wrapText="1"/>
      <protection/>
    </xf>
    <xf numFmtId="0" fontId="43" fillId="33" borderId="36" xfId="40" applyFont="1" applyFill="1" applyBorder="1" applyAlignment="1">
      <alignment horizontal="center" vertical="center"/>
      <protection/>
    </xf>
    <xf numFmtId="0" fontId="43" fillId="33" borderId="37" xfId="40" applyFont="1" applyFill="1" applyBorder="1" applyAlignment="1">
      <alignment horizontal="center" vertical="center"/>
      <protection/>
    </xf>
    <xf numFmtId="0" fontId="43" fillId="33" borderId="38" xfId="40" applyFont="1" applyFill="1" applyBorder="1" applyAlignment="1">
      <alignment horizontal="center" vertical="center"/>
      <protection/>
    </xf>
    <xf numFmtId="0" fontId="43" fillId="33" borderId="12" xfId="40" applyFont="1" applyFill="1" applyBorder="1" applyAlignment="1">
      <alignment horizontal="center" vertical="center"/>
      <protection/>
    </xf>
    <xf numFmtId="0" fontId="44" fillId="33" borderId="0" xfId="40" applyFont="1" applyFill="1" applyAlignment="1">
      <alignment horizontal="center" vertical="center"/>
      <protection/>
    </xf>
    <xf numFmtId="43" fontId="50" fillId="33" borderId="11" xfId="51" applyFont="1" applyFill="1" applyBorder="1" applyAlignment="1">
      <alignment horizontal="center" vertical="center"/>
    </xf>
    <xf numFmtId="43" fontId="43" fillId="33" borderId="11" xfId="51" applyFont="1" applyFill="1" applyBorder="1" applyAlignment="1">
      <alignment horizontal="center" vertical="center"/>
    </xf>
    <xf numFmtId="0" fontId="43" fillId="33" borderId="24" xfId="40" applyFont="1" applyFill="1" applyBorder="1" applyAlignment="1">
      <alignment horizontal="center" vertical="center"/>
      <protection/>
    </xf>
    <xf numFmtId="43" fontId="43" fillId="33" borderId="11" xfId="51" applyFont="1" applyFill="1" applyBorder="1" applyAlignment="1">
      <alignment horizontal="center" vertical="center" wrapText="1"/>
    </xf>
    <xf numFmtId="43" fontId="43" fillId="33" borderId="10" xfId="51" applyFont="1" applyFill="1" applyBorder="1" applyAlignment="1">
      <alignment horizontal="center" vertical="center" wrapText="1"/>
    </xf>
    <xf numFmtId="0" fontId="43" fillId="33" borderId="20" xfId="40" applyFont="1" applyFill="1" applyBorder="1" applyAlignment="1">
      <alignment horizontal="center" vertical="center"/>
      <protection/>
    </xf>
    <xf numFmtId="0" fontId="43" fillId="33" borderId="14" xfId="40" applyFont="1" applyFill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千位分隔 2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1" sqref="C1"/>
    </sheetView>
  </sheetViews>
  <sheetFormatPr defaultColWidth="9.00390625" defaultRowHeight="15"/>
  <cols>
    <col min="1" max="1" width="5.28125" style="11" customWidth="1"/>
    <col min="2" max="2" width="7.28125" style="11" customWidth="1"/>
    <col min="3" max="3" width="32.421875" style="12" customWidth="1"/>
    <col min="4" max="5" width="10.7109375" style="13" hidden="1" customWidth="1"/>
    <col min="6" max="6" width="10.7109375" style="14" hidden="1" customWidth="1"/>
    <col min="7" max="7" width="9.140625" style="13" customWidth="1"/>
    <col min="8" max="8" width="10.28125" style="13" customWidth="1"/>
    <col min="9" max="9" width="11.421875" style="13" hidden="1" customWidth="1"/>
    <col min="10" max="10" width="12.28125" style="13" hidden="1" customWidth="1"/>
    <col min="11" max="11" width="11.421875" style="15" customWidth="1"/>
    <col min="12" max="12" width="12.57421875" style="16" customWidth="1"/>
    <col min="13" max="13" width="12.421875" style="16" customWidth="1"/>
    <col min="14" max="14" width="10.421875" style="13" customWidth="1"/>
    <col min="15" max="15" width="11.57421875" style="13" hidden="1" customWidth="1"/>
    <col min="16" max="16" width="11.421875" style="13" hidden="1" customWidth="1"/>
    <col min="17" max="17" width="11.00390625" style="13" customWidth="1"/>
    <col min="18" max="18" width="9.421875" style="16" customWidth="1"/>
    <col min="19" max="19" width="10.421875" style="16" customWidth="1"/>
    <col min="20" max="20" width="12.421875" style="16" customWidth="1"/>
    <col min="21" max="22" width="15.7109375" style="12" hidden="1" customWidth="1"/>
    <col min="23" max="23" width="16.7109375" style="12" hidden="1" customWidth="1"/>
    <col min="24" max="24" width="15.7109375" style="12" hidden="1" customWidth="1"/>
    <col min="25" max="26" width="13.421875" style="12" hidden="1" customWidth="1"/>
    <col min="27" max="27" width="15.7109375" style="17" hidden="1" customWidth="1"/>
    <col min="28" max="30" width="13.421875" style="12" hidden="1" customWidth="1"/>
    <col min="31" max="31" width="11.421875" style="12" customWidth="1"/>
    <col min="32" max="16384" width="9.00390625" style="12" customWidth="1"/>
  </cols>
  <sheetData>
    <row r="1" ht="48" customHeight="1">
      <c r="A1" s="18" t="s">
        <v>0</v>
      </c>
    </row>
    <row r="2" spans="1:30" ht="20.25">
      <c r="A2" s="65" t="s">
        <v>65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0" ht="21" thickBot="1">
      <c r="A3" s="19"/>
      <c r="B3" s="19"/>
      <c r="C3" s="19"/>
      <c r="D3" s="19"/>
      <c r="E3" s="19"/>
      <c r="F3" s="20"/>
      <c r="G3" s="19"/>
      <c r="H3" s="19"/>
      <c r="I3" s="19"/>
      <c r="J3" s="19"/>
      <c r="K3" s="28"/>
      <c r="L3" s="28"/>
      <c r="M3" s="28"/>
      <c r="N3" s="19"/>
      <c r="O3" s="19"/>
      <c r="P3" s="19"/>
      <c r="Q3" s="19"/>
      <c r="R3" s="28"/>
      <c r="S3" s="28"/>
      <c r="T3" s="32" t="s">
        <v>1</v>
      </c>
      <c r="U3" s="19"/>
      <c r="V3" s="19"/>
      <c r="W3" s="19"/>
      <c r="X3" s="19"/>
      <c r="Y3" s="19"/>
      <c r="Z3" s="19"/>
      <c r="AA3" s="19"/>
      <c r="AB3" s="19"/>
      <c r="AC3" s="39" t="s">
        <v>2</v>
      </c>
      <c r="AD3" s="19"/>
    </row>
    <row r="4" spans="1:30" ht="22.5" customHeight="1">
      <c r="A4" s="73" t="s">
        <v>3</v>
      </c>
      <c r="B4" s="61" t="s">
        <v>4</v>
      </c>
      <c r="C4" s="61" t="s">
        <v>5</v>
      </c>
      <c r="D4" s="21" t="s">
        <v>6</v>
      </c>
      <c r="E4" s="21"/>
      <c r="F4" s="63" t="s">
        <v>7</v>
      </c>
      <c r="G4" s="66" t="s">
        <v>8</v>
      </c>
      <c r="H4" s="66"/>
      <c r="I4" s="66"/>
      <c r="J4" s="66"/>
      <c r="K4" s="66"/>
      <c r="L4" s="66"/>
      <c r="M4" s="66"/>
      <c r="N4" s="67" t="s">
        <v>63</v>
      </c>
      <c r="O4" s="66"/>
      <c r="P4" s="66"/>
      <c r="Q4" s="66"/>
      <c r="R4" s="66"/>
      <c r="S4" s="66"/>
      <c r="T4" s="68"/>
      <c r="U4" s="33"/>
      <c r="V4" s="69" t="s">
        <v>9</v>
      </c>
      <c r="W4" s="70"/>
      <c r="X4" s="71"/>
      <c r="Y4" s="69" t="s">
        <v>8</v>
      </c>
      <c r="Z4" s="70"/>
      <c r="AA4" s="71"/>
      <c r="AB4" s="69" t="s">
        <v>10</v>
      </c>
      <c r="AC4" s="70"/>
      <c r="AD4" s="72"/>
    </row>
    <row r="5" spans="1:30" ht="45.75" customHeight="1">
      <c r="A5" s="74"/>
      <c r="B5" s="62"/>
      <c r="C5" s="62"/>
      <c r="D5" s="22" t="s">
        <v>8</v>
      </c>
      <c r="E5" s="22" t="s">
        <v>11</v>
      </c>
      <c r="F5" s="64"/>
      <c r="G5" s="46" t="s">
        <v>60</v>
      </c>
      <c r="H5" s="46" t="s">
        <v>61</v>
      </c>
      <c r="I5" s="23" t="s">
        <v>11</v>
      </c>
      <c r="J5" s="23" t="s">
        <v>10</v>
      </c>
      <c r="K5" s="29" t="s">
        <v>64</v>
      </c>
      <c r="L5" s="30" t="s">
        <v>13</v>
      </c>
      <c r="M5" s="30" t="s">
        <v>62</v>
      </c>
      <c r="N5" s="46" t="s">
        <v>60</v>
      </c>
      <c r="O5" s="23" t="s">
        <v>8</v>
      </c>
      <c r="P5" s="23" t="s">
        <v>11</v>
      </c>
      <c r="Q5" s="46" t="s">
        <v>61</v>
      </c>
      <c r="R5" s="30" t="s">
        <v>12</v>
      </c>
      <c r="S5" s="30" t="s">
        <v>13</v>
      </c>
      <c r="T5" s="31" t="s">
        <v>62</v>
      </c>
      <c r="U5" s="34" t="s">
        <v>10</v>
      </c>
      <c r="V5" s="22" t="s">
        <v>8</v>
      </c>
      <c r="W5" s="22" t="s">
        <v>11</v>
      </c>
      <c r="X5" s="22" t="s">
        <v>10</v>
      </c>
      <c r="Y5" s="40" t="s">
        <v>14</v>
      </c>
      <c r="Z5" s="41" t="s">
        <v>15</v>
      </c>
      <c r="AA5" s="41" t="s">
        <v>16</v>
      </c>
      <c r="AB5" s="41" t="s">
        <v>14</v>
      </c>
      <c r="AC5" s="41" t="s">
        <v>15</v>
      </c>
      <c r="AD5" s="42" t="s">
        <v>16</v>
      </c>
    </row>
    <row r="6" spans="1:31" s="10" customFormat="1" ht="45.75" customHeight="1">
      <c r="A6" s="24">
        <v>1</v>
      </c>
      <c r="B6" s="60" t="s">
        <v>17</v>
      </c>
      <c r="C6" s="25" t="s">
        <v>18</v>
      </c>
      <c r="D6" s="26">
        <v>50.94</v>
      </c>
      <c r="E6" s="26"/>
      <c r="F6" s="48" t="s">
        <v>19</v>
      </c>
      <c r="G6" s="51">
        <v>50.94</v>
      </c>
      <c r="H6" s="52">
        <v>101.617938</v>
      </c>
      <c r="I6" s="52">
        <v>-117.34</v>
      </c>
      <c r="J6" s="52">
        <v>1.38</v>
      </c>
      <c r="K6" s="53">
        <v>5.081</v>
      </c>
      <c r="L6" s="53">
        <v>3.0408</v>
      </c>
      <c r="M6" s="53">
        <f>K6+L6</f>
        <v>8.1218</v>
      </c>
      <c r="N6" s="51">
        <v>50.94</v>
      </c>
      <c r="O6" s="52">
        <v>118.72</v>
      </c>
      <c r="P6" s="52">
        <v>-117.34</v>
      </c>
      <c r="Q6" s="52">
        <v>98.767938</v>
      </c>
      <c r="R6" s="53">
        <v>4.9383969</v>
      </c>
      <c r="S6" s="53">
        <v>2.86967628</v>
      </c>
      <c r="T6" s="54">
        <f>R6+S6</f>
        <v>7.80807318</v>
      </c>
      <c r="U6" s="35">
        <f aca="true" t="shared" si="0" ref="U6:Z6">G6*10000</f>
        <v>509400</v>
      </c>
      <c r="V6" s="36">
        <f t="shared" si="0"/>
        <v>1016179.38</v>
      </c>
      <c r="W6" s="36">
        <f t="shared" si="0"/>
        <v>-1173400</v>
      </c>
      <c r="X6" s="36">
        <f t="shared" si="0"/>
        <v>13799.999999999998</v>
      </c>
      <c r="Y6" s="36">
        <f t="shared" si="0"/>
        <v>50810.00000000001</v>
      </c>
      <c r="Z6" s="36">
        <f t="shared" si="0"/>
        <v>30408</v>
      </c>
      <c r="AA6" s="36">
        <f>M6*10000</f>
        <v>81218</v>
      </c>
      <c r="AB6" s="36">
        <f>R6*10000</f>
        <v>49383.969</v>
      </c>
      <c r="AC6" s="36">
        <f>S6*10000</f>
        <v>28696.7628</v>
      </c>
      <c r="AD6" s="43">
        <f>T6*10000</f>
        <v>78080.7318</v>
      </c>
      <c r="AE6" s="45"/>
    </row>
    <row r="7" spans="1:31" s="10" customFormat="1" ht="45.75" customHeight="1">
      <c r="A7" s="24">
        <v>2</v>
      </c>
      <c r="B7" s="60"/>
      <c r="C7" s="25" t="s">
        <v>20</v>
      </c>
      <c r="D7" s="26">
        <v>57.41</v>
      </c>
      <c r="E7" s="26"/>
      <c r="F7" s="49" t="s">
        <v>21</v>
      </c>
      <c r="G7" s="51">
        <v>57.41</v>
      </c>
      <c r="H7" s="52">
        <v>93.96</v>
      </c>
      <c r="I7" s="52">
        <v>0</v>
      </c>
      <c r="J7" s="52">
        <v>170.783766</v>
      </c>
      <c r="K7" s="53">
        <v>4.698</v>
      </c>
      <c r="L7" s="53">
        <v>2.193</v>
      </c>
      <c r="M7" s="53">
        <f>K7+L7</f>
        <v>6.891</v>
      </c>
      <c r="N7" s="51">
        <v>57.41</v>
      </c>
      <c r="O7" s="52">
        <v>170.783766</v>
      </c>
      <c r="P7" s="52">
        <v>0</v>
      </c>
      <c r="Q7" s="52">
        <v>81.412795</v>
      </c>
      <c r="R7" s="53">
        <v>4.07063975</v>
      </c>
      <c r="S7" s="53">
        <v>1.4401677</v>
      </c>
      <c r="T7" s="54">
        <f>R7+S7</f>
        <v>5.51080745</v>
      </c>
      <c r="U7" s="35">
        <f>G7*10000</f>
        <v>574100</v>
      </c>
      <c r="V7" s="36">
        <f>H7*10000</f>
        <v>939599.9999999999</v>
      </c>
      <c r="W7" s="36">
        <f>I7*10000</f>
        <v>0</v>
      </c>
      <c r="X7" s="36">
        <f>J7*10000</f>
        <v>1707837.6600000001</v>
      </c>
      <c r="Y7" s="36">
        <f>K7*10000</f>
        <v>46980.00000000001</v>
      </c>
      <c r="Z7" s="36">
        <f>L7*10000</f>
        <v>21930</v>
      </c>
      <c r="AA7" s="36">
        <f>M7*10000</f>
        <v>68910</v>
      </c>
      <c r="AB7" s="36">
        <f>R7*10000</f>
        <v>40706.3975</v>
      </c>
      <c r="AC7" s="36">
        <f>S7*10000</f>
        <v>14401.677</v>
      </c>
      <c r="AD7" s="43">
        <f>T7*10000</f>
        <v>55108.074499999995</v>
      </c>
      <c r="AE7" s="12"/>
    </row>
    <row r="8" spans="1:30" ht="45.75" customHeight="1" thickBot="1">
      <c r="A8" s="58" t="s">
        <v>22</v>
      </c>
      <c r="B8" s="59"/>
      <c r="C8" s="59"/>
      <c r="D8" s="27"/>
      <c r="E8" s="27"/>
      <c r="F8" s="50"/>
      <c r="G8" s="55">
        <f aca="true" t="shared" si="1" ref="G8:L8">SUM(G6:G7)</f>
        <v>108.35</v>
      </c>
      <c r="H8" s="55">
        <f t="shared" si="1"/>
        <v>195.577938</v>
      </c>
      <c r="I8" s="55">
        <f t="shared" si="1"/>
        <v>-117.34</v>
      </c>
      <c r="J8" s="55">
        <f t="shared" si="1"/>
        <v>172.163766</v>
      </c>
      <c r="K8" s="56">
        <f t="shared" si="1"/>
        <v>9.779</v>
      </c>
      <c r="L8" s="56">
        <f t="shared" si="1"/>
        <v>5.2338000000000005</v>
      </c>
      <c r="M8" s="56">
        <f aca="true" t="shared" si="2" ref="M8:S8">SUM(M6:M7)</f>
        <v>15.0128</v>
      </c>
      <c r="N8" s="55">
        <f t="shared" si="2"/>
        <v>108.35</v>
      </c>
      <c r="O8" s="55">
        <f t="shared" si="2"/>
        <v>289.50376600000004</v>
      </c>
      <c r="P8" s="55">
        <f t="shared" si="2"/>
        <v>-117.34</v>
      </c>
      <c r="Q8" s="55">
        <f t="shared" si="2"/>
        <v>180.180733</v>
      </c>
      <c r="R8" s="56">
        <f t="shared" si="2"/>
        <v>9.009036649999999</v>
      </c>
      <c r="S8" s="56">
        <f t="shared" si="2"/>
        <v>4.30984398</v>
      </c>
      <c r="T8" s="57">
        <f aca="true" t="shared" si="3" ref="T8:AD8">SUM(T6:T7)</f>
        <v>13.318880629999999</v>
      </c>
      <c r="U8" s="37">
        <f t="shared" si="3"/>
        <v>1083500</v>
      </c>
      <c r="V8" s="38">
        <f t="shared" si="3"/>
        <v>1955779.38</v>
      </c>
      <c r="W8" s="38">
        <f t="shared" si="3"/>
        <v>-1173400</v>
      </c>
      <c r="X8" s="38">
        <f t="shared" si="3"/>
        <v>1721637.6600000001</v>
      </c>
      <c r="Y8" s="38">
        <f t="shared" si="3"/>
        <v>97790.00000000001</v>
      </c>
      <c r="Z8" s="38">
        <f t="shared" si="3"/>
        <v>52338</v>
      </c>
      <c r="AA8" s="38">
        <f t="shared" si="3"/>
        <v>150128</v>
      </c>
      <c r="AB8" s="38">
        <f t="shared" si="3"/>
        <v>90090.3665</v>
      </c>
      <c r="AC8" s="38">
        <f t="shared" si="3"/>
        <v>43098.4398</v>
      </c>
      <c r="AD8" s="44">
        <f t="shared" si="3"/>
        <v>133188.8063</v>
      </c>
    </row>
    <row r="9" ht="13.5">
      <c r="A9" s="47" t="s">
        <v>66</v>
      </c>
    </row>
  </sheetData>
  <sheetProtection/>
  <mergeCells count="12">
    <mergeCell ref="A8:C8"/>
    <mergeCell ref="B6:B7"/>
    <mergeCell ref="C4:C5"/>
    <mergeCell ref="F4:F5"/>
    <mergeCell ref="A2:AD2"/>
    <mergeCell ref="G4:M4"/>
    <mergeCell ref="N4:T4"/>
    <mergeCell ref="V4:X4"/>
    <mergeCell ref="Y4:AA4"/>
    <mergeCell ref="AB4:AD4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200" verticalDpi="200" orientation="landscape" paperSize="9" scale="86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K17"/>
  <sheetViews>
    <sheetView zoomScale="90" zoomScaleNormal="90" zoomScalePageLayoutView="0" workbookViewId="0" topLeftCell="A1">
      <selection activeCell="C10" sqref="C10:C13"/>
    </sheetView>
  </sheetViews>
  <sheetFormatPr defaultColWidth="9.00390625" defaultRowHeight="15"/>
  <cols>
    <col min="1" max="1" width="4.7109375" style="1" customWidth="1"/>
    <col min="2" max="2" width="8.140625" style="1" customWidth="1"/>
    <col min="3" max="3" width="29.421875" style="2" customWidth="1"/>
    <col min="4" max="4" width="6.7109375" style="2" customWidth="1"/>
    <col min="5" max="5" width="10.28125" style="3" customWidth="1"/>
    <col min="6" max="7" width="16.140625" style="4" hidden="1" customWidth="1"/>
    <col min="8" max="14" width="12.00390625" style="4" hidden="1" customWidth="1"/>
    <col min="15" max="15" width="13.57421875" style="4" customWidth="1"/>
    <col min="16" max="16" width="13.28125" style="4" customWidth="1"/>
    <col min="17" max="17" width="13.421875" style="4" customWidth="1"/>
    <col min="18" max="18" width="12.57421875" style="4" customWidth="1"/>
    <col min="19" max="23" width="16.140625" style="4" customWidth="1"/>
    <col min="24" max="24" width="15.00390625" style="4" customWidth="1"/>
    <col min="25" max="25" width="16.140625" style="4" customWidth="1"/>
    <col min="26" max="26" width="15.00390625" style="4" customWidth="1"/>
    <col min="27" max="27" width="17.140625" style="4" customWidth="1"/>
    <col min="28" max="28" width="18.28125" style="4" customWidth="1"/>
    <col min="29" max="29" width="40.28125" style="1" customWidth="1"/>
    <col min="30" max="37" width="2.421875" style="1" customWidth="1"/>
    <col min="38" max="16384" width="9.00390625" style="1" customWidth="1"/>
  </cols>
  <sheetData>
    <row r="1" spans="1:2" ht="12">
      <c r="A1" s="2" t="s">
        <v>23</v>
      </c>
      <c r="B1" s="2"/>
    </row>
    <row r="2" spans="1:29" ht="18.75">
      <c r="A2" s="105" t="s">
        <v>24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</row>
    <row r="3" spans="1:29" ht="18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3" t="s">
        <v>1</v>
      </c>
    </row>
    <row r="4" spans="1:37" ht="12">
      <c r="A4" s="108" t="s">
        <v>3</v>
      </c>
      <c r="B4" s="97" t="s">
        <v>25</v>
      </c>
      <c r="C4" s="97" t="s">
        <v>5</v>
      </c>
      <c r="D4" s="97" t="s">
        <v>26</v>
      </c>
      <c r="E4" s="97" t="s">
        <v>27</v>
      </c>
      <c r="F4" s="106" t="s">
        <v>28</v>
      </c>
      <c r="G4" s="106"/>
      <c r="H4" s="106"/>
      <c r="I4" s="106"/>
      <c r="J4" s="106"/>
      <c r="K4" s="106"/>
      <c r="L4" s="106"/>
      <c r="M4" s="106"/>
      <c r="N4" s="106"/>
      <c r="O4" s="106"/>
      <c r="P4" s="107" t="s">
        <v>29</v>
      </c>
      <c r="Q4" s="107"/>
      <c r="R4" s="107"/>
      <c r="S4" s="107"/>
      <c r="T4" s="107"/>
      <c r="U4" s="107"/>
      <c r="V4" s="107"/>
      <c r="W4" s="107"/>
      <c r="X4" s="107"/>
      <c r="Y4" s="107"/>
      <c r="Z4" s="107" t="s">
        <v>30</v>
      </c>
      <c r="AA4" s="107"/>
      <c r="AB4" s="109" t="s">
        <v>31</v>
      </c>
      <c r="AC4" s="111" t="s">
        <v>32</v>
      </c>
      <c r="AD4" s="75" t="s">
        <v>33</v>
      </c>
      <c r="AE4" s="75" t="s">
        <v>34</v>
      </c>
      <c r="AF4" s="75" t="s">
        <v>35</v>
      </c>
      <c r="AG4" s="75" t="s">
        <v>36</v>
      </c>
      <c r="AH4" s="75" t="s">
        <v>37</v>
      </c>
      <c r="AI4" s="75" t="s">
        <v>38</v>
      </c>
      <c r="AJ4" s="75" t="s">
        <v>39</v>
      </c>
      <c r="AK4" s="75" t="s">
        <v>40</v>
      </c>
    </row>
    <row r="5" spans="1:37" ht="33" customHeight="1">
      <c r="A5" s="104"/>
      <c r="B5" s="79"/>
      <c r="C5" s="79"/>
      <c r="D5" s="79"/>
      <c r="E5" s="79"/>
      <c r="F5" s="7" t="s">
        <v>41</v>
      </c>
      <c r="G5" s="7" t="s">
        <v>42</v>
      </c>
      <c r="H5" s="7" t="s">
        <v>43</v>
      </c>
      <c r="I5" s="7" t="s">
        <v>44</v>
      </c>
      <c r="J5" s="7" t="s">
        <v>45</v>
      </c>
      <c r="K5" s="7" t="s">
        <v>46</v>
      </c>
      <c r="L5" s="7" t="s">
        <v>47</v>
      </c>
      <c r="M5" s="7" t="s">
        <v>48</v>
      </c>
      <c r="N5" s="7" t="s">
        <v>49</v>
      </c>
      <c r="O5" s="7" t="s">
        <v>16</v>
      </c>
      <c r="P5" s="7" t="s">
        <v>41</v>
      </c>
      <c r="Q5" s="7" t="s">
        <v>42</v>
      </c>
      <c r="R5" s="7" t="s">
        <v>43</v>
      </c>
      <c r="S5" s="7" t="s">
        <v>44</v>
      </c>
      <c r="T5" s="7" t="s">
        <v>45</v>
      </c>
      <c r="U5" s="7" t="s">
        <v>46</v>
      </c>
      <c r="V5" s="7" t="s">
        <v>47</v>
      </c>
      <c r="W5" s="7" t="s">
        <v>48</v>
      </c>
      <c r="X5" s="7" t="s">
        <v>49</v>
      </c>
      <c r="Y5" s="7" t="s">
        <v>16</v>
      </c>
      <c r="Z5" s="7" t="s">
        <v>50</v>
      </c>
      <c r="AA5" s="7" t="s">
        <v>51</v>
      </c>
      <c r="AB5" s="110"/>
      <c r="AC5" s="112"/>
      <c r="AD5" s="75"/>
      <c r="AE5" s="75"/>
      <c r="AF5" s="75"/>
      <c r="AG5" s="75"/>
      <c r="AH5" s="75"/>
      <c r="AI5" s="75"/>
      <c r="AJ5" s="75"/>
      <c r="AK5" s="75"/>
    </row>
    <row r="6" spans="1:37" ht="39.75" customHeight="1">
      <c r="A6" s="101">
        <v>1</v>
      </c>
      <c r="B6" s="76" t="s">
        <v>52</v>
      </c>
      <c r="C6" s="93" t="s">
        <v>18</v>
      </c>
      <c r="D6" s="98" t="s">
        <v>53</v>
      </c>
      <c r="E6" s="6" t="s">
        <v>8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50.94</v>
      </c>
      <c r="P6" s="8">
        <v>38.084722</v>
      </c>
      <c r="Q6" s="8">
        <v>47.253188</v>
      </c>
      <c r="R6" s="8">
        <v>9.022646</v>
      </c>
      <c r="S6" s="8"/>
      <c r="T6" s="8"/>
      <c r="U6" s="8"/>
      <c r="V6" s="8"/>
      <c r="W6" s="8">
        <f>4.407382+2.85</f>
        <v>7.257382</v>
      </c>
      <c r="X6" s="8"/>
      <c r="Y6" s="8">
        <f>SUM(P6:X6)</f>
        <v>101.61793799999998</v>
      </c>
      <c r="Z6" s="8">
        <f aca="true" t="shared" si="0" ref="Z6:Z13">X6</f>
        <v>0</v>
      </c>
      <c r="AA6" s="8"/>
      <c r="AB6" s="8">
        <f aca="true" t="shared" si="1" ref="AB6:AB13">Y6-Z6-AA6</f>
        <v>101.61793799999998</v>
      </c>
      <c r="AC6" s="89" t="s">
        <v>54</v>
      </c>
      <c r="AD6" s="76" t="s">
        <v>21</v>
      </c>
      <c r="AE6" s="76" t="s">
        <v>21</v>
      </c>
      <c r="AF6" s="76" t="s">
        <v>21</v>
      </c>
      <c r="AG6" s="76" t="s">
        <v>21</v>
      </c>
      <c r="AH6" s="76" t="s">
        <v>21</v>
      </c>
      <c r="AI6" s="76" t="s">
        <v>21</v>
      </c>
      <c r="AJ6" s="76" t="s">
        <v>21</v>
      </c>
      <c r="AK6" s="76"/>
    </row>
    <row r="7" spans="1:37" ht="39.75" customHeight="1">
      <c r="A7" s="102"/>
      <c r="B7" s="77"/>
      <c r="C7" s="94"/>
      <c r="D7" s="99"/>
      <c r="E7" s="6" t="s">
        <v>55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50.94</v>
      </c>
      <c r="P7" s="8">
        <v>38.084722</v>
      </c>
      <c r="Q7" s="8">
        <v>47.253188</v>
      </c>
      <c r="R7" s="8">
        <v>9.022646</v>
      </c>
      <c r="S7" s="8"/>
      <c r="T7" s="8"/>
      <c r="U7" s="8"/>
      <c r="V7" s="8"/>
      <c r="W7" s="8">
        <v>4.407382</v>
      </c>
      <c r="X7" s="8"/>
      <c r="Y7" s="8">
        <f>SUM(P7:X7)</f>
        <v>98.76793799999999</v>
      </c>
      <c r="Z7" s="8">
        <f t="shared" si="0"/>
        <v>0</v>
      </c>
      <c r="AA7" s="8"/>
      <c r="AB7" s="8">
        <f t="shared" si="1"/>
        <v>98.76793799999999</v>
      </c>
      <c r="AC7" s="90"/>
      <c r="AD7" s="77"/>
      <c r="AE7" s="77"/>
      <c r="AF7" s="77"/>
      <c r="AG7" s="77"/>
      <c r="AH7" s="77"/>
      <c r="AI7" s="77"/>
      <c r="AJ7" s="77"/>
      <c r="AK7" s="77"/>
    </row>
    <row r="8" spans="1:37" ht="39.75" customHeight="1">
      <c r="A8" s="102"/>
      <c r="B8" s="77"/>
      <c r="C8" s="94"/>
      <c r="D8" s="99"/>
      <c r="E8" s="6" t="s">
        <v>56</v>
      </c>
      <c r="F8" s="8"/>
      <c r="G8" s="8"/>
      <c r="H8" s="8"/>
      <c r="I8" s="8"/>
      <c r="J8" s="8"/>
      <c r="K8" s="8"/>
      <c r="L8" s="8"/>
      <c r="M8" s="8"/>
      <c r="N8" s="8"/>
      <c r="O8" s="8">
        <v>0</v>
      </c>
      <c r="P8" s="8">
        <v>38.084722</v>
      </c>
      <c r="Q8" s="8">
        <v>47.253188</v>
      </c>
      <c r="R8" s="8">
        <v>9.022646</v>
      </c>
      <c r="S8" s="8"/>
      <c r="T8" s="8"/>
      <c r="U8" s="8"/>
      <c r="V8" s="8"/>
      <c r="W8" s="8">
        <v>4.407382</v>
      </c>
      <c r="X8" s="8"/>
      <c r="Y8" s="8">
        <f>SUM(P8:X8)</f>
        <v>98.76793799999999</v>
      </c>
      <c r="Z8" s="8">
        <f t="shared" si="0"/>
        <v>0</v>
      </c>
      <c r="AA8" s="8"/>
      <c r="AB8" s="8">
        <f t="shared" si="1"/>
        <v>98.76793799999999</v>
      </c>
      <c r="AC8" s="90"/>
      <c r="AD8" s="77"/>
      <c r="AE8" s="77"/>
      <c r="AF8" s="77"/>
      <c r="AG8" s="77"/>
      <c r="AH8" s="77"/>
      <c r="AI8" s="77"/>
      <c r="AJ8" s="77"/>
      <c r="AK8" s="77"/>
    </row>
    <row r="9" spans="1:37" ht="39.75" customHeight="1">
      <c r="A9" s="103"/>
      <c r="B9" s="78"/>
      <c r="C9" s="95"/>
      <c r="D9" s="100"/>
      <c r="E9" s="6" t="s">
        <v>10</v>
      </c>
      <c r="F9" s="8">
        <f aca="true" t="shared" si="2" ref="F9:N9">MIN(F6:F8)</f>
        <v>0</v>
      </c>
      <c r="G9" s="8">
        <f t="shared" si="2"/>
        <v>0</v>
      </c>
      <c r="H9" s="8">
        <f t="shared" si="2"/>
        <v>0</v>
      </c>
      <c r="I9" s="8">
        <f t="shared" si="2"/>
        <v>0</v>
      </c>
      <c r="J9" s="8">
        <f t="shared" si="2"/>
        <v>0</v>
      </c>
      <c r="K9" s="8">
        <f t="shared" si="2"/>
        <v>0</v>
      </c>
      <c r="L9" s="8">
        <f t="shared" si="2"/>
        <v>0</v>
      </c>
      <c r="M9" s="8">
        <f t="shared" si="2"/>
        <v>0</v>
      </c>
      <c r="N9" s="8">
        <f t="shared" si="2"/>
        <v>0</v>
      </c>
      <c r="O9" s="8">
        <v>50.94</v>
      </c>
      <c r="P9" s="8">
        <f aca="true" t="shared" si="3" ref="P9:X9">MIN(P6:P8)</f>
        <v>38.084722</v>
      </c>
      <c r="Q9" s="8">
        <f t="shared" si="3"/>
        <v>47.253188</v>
      </c>
      <c r="R9" s="8">
        <f t="shared" si="3"/>
        <v>9.022646</v>
      </c>
      <c r="S9" s="8">
        <f t="shared" si="3"/>
        <v>0</v>
      </c>
      <c r="T9" s="8">
        <f t="shared" si="3"/>
        <v>0</v>
      </c>
      <c r="U9" s="8">
        <f t="shared" si="3"/>
        <v>0</v>
      </c>
      <c r="V9" s="8">
        <f t="shared" si="3"/>
        <v>0</v>
      </c>
      <c r="W9" s="8">
        <f t="shared" si="3"/>
        <v>4.407382</v>
      </c>
      <c r="X9" s="8">
        <f t="shared" si="3"/>
        <v>0</v>
      </c>
      <c r="Y9" s="8">
        <f>SUM(P9:X9)</f>
        <v>98.76793799999999</v>
      </c>
      <c r="Z9" s="8">
        <f t="shared" si="0"/>
        <v>0</v>
      </c>
      <c r="AA9" s="8"/>
      <c r="AB9" s="8">
        <f t="shared" si="1"/>
        <v>98.76793799999999</v>
      </c>
      <c r="AC9" s="91"/>
      <c r="AD9" s="78"/>
      <c r="AE9" s="78"/>
      <c r="AF9" s="78"/>
      <c r="AG9" s="78"/>
      <c r="AH9" s="78"/>
      <c r="AI9" s="78"/>
      <c r="AJ9" s="78"/>
      <c r="AK9" s="78"/>
    </row>
    <row r="10" spans="1:37" ht="39.75" customHeight="1">
      <c r="A10" s="104">
        <v>2</v>
      </c>
      <c r="B10" s="79" t="s">
        <v>52</v>
      </c>
      <c r="C10" s="96" t="s">
        <v>20</v>
      </c>
      <c r="D10" s="96" t="s">
        <v>57</v>
      </c>
      <c r="E10" s="6" t="s">
        <v>8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57.41</v>
      </c>
      <c r="P10" s="8">
        <f>P11</f>
        <v>27.4103</v>
      </c>
      <c r="Q10" s="8">
        <f>567320.95/10000</f>
        <v>56.732094999999994</v>
      </c>
      <c r="R10" s="8">
        <f>90458.1/10000</f>
        <v>9.045810000000001</v>
      </c>
      <c r="S10" s="8">
        <v>0</v>
      </c>
      <c r="T10" s="8">
        <v>0</v>
      </c>
      <c r="U10" s="8">
        <v>0</v>
      </c>
      <c r="V10" s="8">
        <v>0</v>
      </c>
      <c r="W10" s="8">
        <f>7704/10000</f>
        <v>0.7704</v>
      </c>
      <c r="X10" s="8">
        <v>0</v>
      </c>
      <c r="Y10" s="8">
        <v>93.96</v>
      </c>
      <c r="Z10" s="8">
        <f t="shared" si="0"/>
        <v>0</v>
      </c>
      <c r="AA10" s="8"/>
      <c r="AB10" s="8">
        <f t="shared" si="1"/>
        <v>93.96</v>
      </c>
      <c r="AC10" s="92" t="s">
        <v>58</v>
      </c>
      <c r="AD10" s="79" t="s">
        <v>19</v>
      </c>
      <c r="AE10" s="79" t="s">
        <v>21</v>
      </c>
      <c r="AF10" s="79" t="s">
        <v>19</v>
      </c>
      <c r="AG10" s="79" t="s">
        <v>21</v>
      </c>
      <c r="AH10" s="79" t="s">
        <v>21</v>
      </c>
      <c r="AI10" s="79" t="s">
        <v>21</v>
      </c>
      <c r="AJ10" s="79" t="s">
        <v>21</v>
      </c>
      <c r="AK10" s="79"/>
    </row>
    <row r="11" spans="1:37" ht="39.75" customHeight="1">
      <c r="A11" s="104"/>
      <c r="B11" s="79"/>
      <c r="C11" s="96"/>
      <c r="D11" s="96"/>
      <c r="E11" s="6" t="s">
        <v>55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57.41</v>
      </c>
      <c r="P11" s="8">
        <f>274103/10000</f>
        <v>27.4103</v>
      </c>
      <c r="Q11" s="8">
        <f>567320.95/10000</f>
        <v>56.732094999999994</v>
      </c>
      <c r="R11" s="8">
        <f>90458.1/10000</f>
        <v>9.045810000000001</v>
      </c>
      <c r="S11" s="8">
        <v>0</v>
      </c>
      <c r="T11" s="8">
        <v>0</v>
      </c>
      <c r="U11" s="8">
        <v>0</v>
      </c>
      <c r="V11" s="8">
        <v>0</v>
      </c>
      <c r="W11" s="8">
        <v>0.7704</v>
      </c>
      <c r="X11" s="8">
        <v>0</v>
      </c>
      <c r="Y11" s="8">
        <f>SUM(P11:X11)</f>
        <v>93.95860499999999</v>
      </c>
      <c r="Z11" s="8">
        <f t="shared" si="0"/>
        <v>0</v>
      </c>
      <c r="AA11" s="8"/>
      <c r="AB11" s="8">
        <f t="shared" si="1"/>
        <v>93.95860499999999</v>
      </c>
      <c r="AC11" s="92"/>
      <c r="AD11" s="79"/>
      <c r="AE11" s="79"/>
      <c r="AF11" s="79"/>
      <c r="AG11" s="79"/>
      <c r="AH11" s="79"/>
      <c r="AI11" s="79"/>
      <c r="AJ11" s="79"/>
      <c r="AK11" s="79"/>
    </row>
    <row r="12" spans="1:37" ht="39.75" customHeight="1">
      <c r="A12" s="104"/>
      <c r="B12" s="79"/>
      <c r="C12" s="96"/>
      <c r="D12" s="96"/>
      <c r="E12" s="6" t="s">
        <v>56</v>
      </c>
      <c r="F12" s="8"/>
      <c r="G12" s="8"/>
      <c r="H12" s="8"/>
      <c r="I12" s="8"/>
      <c r="J12" s="8"/>
      <c r="K12" s="8"/>
      <c r="L12" s="8"/>
      <c r="M12" s="8"/>
      <c r="N12" s="8"/>
      <c r="O12" s="8">
        <v>57.41</v>
      </c>
      <c r="P12" s="8">
        <f>P11</f>
        <v>27.4103</v>
      </c>
      <c r="Q12" s="8">
        <f>567320.95/10000</f>
        <v>56.732094999999994</v>
      </c>
      <c r="R12" s="8">
        <v>9.04581</v>
      </c>
      <c r="S12" s="8"/>
      <c r="T12" s="8"/>
      <c r="U12" s="8"/>
      <c r="V12" s="8"/>
      <c r="W12" s="8">
        <v>0.7704</v>
      </c>
      <c r="X12" s="8"/>
      <c r="Y12" s="8">
        <f>SUM(P12:X12)</f>
        <v>93.95860499999999</v>
      </c>
      <c r="Z12" s="8">
        <f t="shared" si="0"/>
        <v>0</v>
      </c>
      <c r="AA12" s="8"/>
      <c r="AB12" s="8">
        <f t="shared" si="1"/>
        <v>93.95860499999999</v>
      </c>
      <c r="AC12" s="92"/>
      <c r="AD12" s="79"/>
      <c r="AE12" s="79"/>
      <c r="AF12" s="79"/>
      <c r="AG12" s="79"/>
      <c r="AH12" s="79"/>
      <c r="AI12" s="79"/>
      <c r="AJ12" s="79"/>
      <c r="AK12" s="79"/>
    </row>
    <row r="13" spans="1:37" ht="39.75" customHeight="1">
      <c r="A13" s="104"/>
      <c r="B13" s="79"/>
      <c r="C13" s="96"/>
      <c r="D13" s="96"/>
      <c r="E13" s="6" t="s">
        <v>10</v>
      </c>
      <c r="F13" s="8">
        <f aca="true" t="shared" si="4" ref="F13:N13">MIN(F10:F12)</f>
        <v>0</v>
      </c>
      <c r="G13" s="8">
        <f t="shared" si="4"/>
        <v>0</v>
      </c>
      <c r="H13" s="8">
        <f t="shared" si="4"/>
        <v>0</v>
      </c>
      <c r="I13" s="8">
        <f t="shared" si="4"/>
        <v>0</v>
      </c>
      <c r="J13" s="8">
        <f t="shared" si="4"/>
        <v>0</v>
      </c>
      <c r="K13" s="8">
        <f t="shared" si="4"/>
        <v>0</v>
      </c>
      <c r="L13" s="8">
        <f t="shared" si="4"/>
        <v>0</v>
      </c>
      <c r="M13" s="8">
        <f t="shared" si="4"/>
        <v>0</v>
      </c>
      <c r="N13" s="8">
        <f t="shared" si="4"/>
        <v>0</v>
      </c>
      <c r="O13" s="8">
        <v>57.41</v>
      </c>
      <c r="P13" s="8">
        <f>239103/10000</f>
        <v>23.9103</v>
      </c>
      <c r="Q13" s="8">
        <f aca="true" t="shared" si="5" ref="Q13:X13">MIN(Q10:Q12)</f>
        <v>56.732094999999994</v>
      </c>
      <c r="R13" s="8"/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0.7704</v>
      </c>
      <c r="X13" s="8">
        <f t="shared" si="5"/>
        <v>0</v>
      </c>
      <c r="Y13" s="8">
        <f>SUM(P13:X13)</f>
        <v>81.41279499999999</v>
      </c>
      <c r="Z13" s="8">
        <f t="shared" si="0"/>
        <v>0</v>
      </c>
      <c r="AA13" s="8"/>
      <c r="AB13" s="8">
        <f t="shared" si="1"/>
        <v>81.41279499999999</v>
      </c>
      <c r="AC13" s="92"/>
      <c r="AD13" s="79"/>
      <c r="AE13" s="79"/>
      <c r="AF13" s="79"/>
      <c r="AG13" s="79"/>
      <c r="AH13" s="79"/>
      <c r="AI13" s="79"/>
      <c r="AJ13" s="79"/>
      <c r="AK13" s="79"/>
    </row>
    <row r="14" spans="1:37" ht="39.75" customHeight="1">
      <c r="A14" s="80" t="s">
        <v>59</v>
      </c>
      <c r="B14" s="81"/>
      <c r="C14" s="81"/>
      <c r="D14" s="82"/>
      <c r="E14" s="6" t="s">
        <v>8</v>
      </c>
      <c r="F14" s="8"/>
      <c r="G14" s="8"/>
      <c r="H14" s="8"/>
      <c r="I14" s="8"/>
      <c r="J14" s="8"/>
      <c r="K14" s="8"/>
      <c r="L14" s="8"/>
      <c r="M14" s="8"/>
      <c r="N14" s="8"/>
      <c r="O14" s="9">
        <f>O6+O10</f>
        <v>108.35</v>
      </c>
      <c r="P14" s="9">
        <f aca="true" t="shared" si="6" ref="P14:AB14">P6+P10</f>
        <v>65.495022</v>
      </c>
      <c r="Q14" s="9">
        <f t="shared" si="6"/>
        <v>103.985283</v>
      </c>
      <c r="R14" s="9">
        <f t="shared" si="6"/>
        <v>18.068456</v>
      </c>
      <c r="S14" s="9">
        <f t="shared" si="6"/>
        <v>0</v>
      </c>
      <c r="T14" s="9">
        <f t="shared" si="6"/>
        <v>0</v>
      </c>
      <c r="U14" s="9">
        <f t="shared" si="6"/>
        <v>0</v>
      </c>
      <c r="V14" s="9">
        <f t="shared" si="6"/>
        <v>0</v>
      </c>
      <c r="W14" s="9">
        <f t="shared" si="6"/>
        <v>8.027782</v>
      </c>
      <c r="X14" s="9">
        <f t="shared" si="6"/>
        <v>0</v>
      </c>
      <c r="Y14" s="9">
        <f t="shared" si="6"/>
        <v>195.57793799999996</v>
      </c>
      <c r="Z14" s="9">
        <f t="shared" si="6"/>
        <v>0</v>
      </c>
      <c r="AA14" s="9">
        <f t="shared" si="6"/>
        <v>0</v>
      </c>
      <c r="AB14" s="9">
        <f t="shared" si="6"/>
        <v>195.57793799999996</v>
      </c>
      <c r="AC14" s="9"/>
      <c r="AD14" s="9"/>
      <c r="AE14" s="9"/>
      <c r="AF14" s="9"/>
      <c r="AG14" s="9"/>
      <c r="AH14" s="9"/>
      <c r="AI14" s="9"/>
      <c r="AJ14" s="9"/>
      <c r="AK14" s="9"/>
    </row>
    <row r="15" spans="1:37" ht="39.75" customHeight="1">
      <c r="A15" s="83"/>
      <c r="B15" s="84"/>
      <c r="C15" s="84"/>
      <c r="D15" s="85"/>
      <c r="E15" s="6" t="s">
        <v>55</v>
      </c>
      <c r="F15" s="8"/>
      <c r="G15" s="8"/>
      <c r="H15" s="8"/>
      <c r="I15" s="8"/>
      <c r="J15" s="8"/>
      <c r="K15" s="8"/>
      <c r="L15" s="8"/>
      <c r="M15" s="8"/>
      <c r="N15" s="8"/>
      <c r="O15" s="9">
        <f>O7+O11</f>
        <v>108.35</v>
      </c>
      <c r="P15" s="9">
        <f aca="true" t="shared" si="7" ref="P15:AB15">P7+P11</f>
        <v>65.495022</v>
      </c>
      <c r="Q15" s="9">
        <f t="shared" si="7"/>
        <v>103.985283</v>
      </c>
      <c r="R15" s="9">
        <f t="shared" si="7"/>
        <v>18.068456</v>
      </c>
      <c r="S15" s="9">
        <f t="shared" si="7"/>
        <v>0</v>
      </c>
      <c r="T15" s="9">
        <f t="shared" si="7"/>
        <v>0</v>
      </c>
      <c r="U15" s="9">
        <f t="shared" si="7"/>
        <v>0</v>
      </c>
      <c r="V15" s="9">
        <f t="shared" si="7"/>
        <v>0</v>
      </c>
      <c r="W15" s="9">
        <f t="shared" si="7"/>
        <v>5.1777820000000006</v>
      </c>
      <c r="X15" s="9">
        <f t="shared" si="7"/>
        <v>0</v>
      </c>
      <c r="Y15" s="9">
        <f t="shared" si="7"/>
        <v>192.726543</v>
      </c>
      <c r="Z15" s="9">
        <f t="shared" si="7"/>
        <v>0</v>
      </c>
      <c r="AA15" s="9">
        <f t="shared" si="7"/>
        <v>0</v>
      </c>
      <c r="AB15" s="9">
        <f t="shared" si="7"/>
        <v>192.726543</v>
      </c>
      <c r="AC15" s="9"/>
      <c r="AD15" s="9"/>
      <c r="AE15" s="9"/>
      <c r="AF15" s="9"/>
      <c r="AG15" s="9"/>
      <c r="AH15" s="9"/>
      <c r="AI15" s="9"/>
      <c r="AJ15" s="9"/>
      <c r="AK15" s="9"/>
    </row>
    <row r="16" spans="1:37" ht="39.75" customHeight="1">
      <c r="A16" s="83"/>
      <c r="B16" s="84"/>
      <c r="C16" s="84"/>
      <c r="D16" s="85"/>
      <c r="E16" s="6" t="s">
        <v>56</v>
      </c>
      <c r="F16" s="8"/>
      <c r="G16" s="8"/>
      <c r="H16" s="8"/>
      <c r="I16" s="8"/>
      <c r="J16" s="8"/>
      <c r="K16" s="8"/>
      <c r="L16" s="8"/>
      <c r="M16" s="8"/>
      <c r="N16" s="8"/>
      <c r="O16" s="9">
        <f>O8+O12</f>
        <v>57.41</v>
      </c>
      <c r="P16" s="9">
        <f aca="true" t="shared" si="8" ref="P16:AB16">P8+P12</f>
        <v>65.495022</v>
      </c>
      <c r="Q16" s="9">
        <f t="shared" si="8"/>
        <v>103.985283</v>
      </c>
      <c r="R16" s="9">
        <f t="shared" si="8"/>
        <v>18.068455999999998</v>
      </c>
      <c r="S16" s="9">
        <f t="shared" si="8"/>
        <v>0</v>
      </c>
      <c r="T16" s="9">
        <f t="shared" si="8"/>
        <v>0</v>
      </c>
      <c r="U16" s="9">
        <f t="shared" si="8"/>
        <v>0</v>
      </c>
      <c r="V16" s="9">
        <f t="shared" si="8"/>
        <v>0</v>
      </c>
      <c r="W16" s="9">
        <f t="shared" si="8"/>
        <v>5.1777820000000006</v>
      </c>
      <c r="X16" s="9">
        <f t="shared" si="8"/>
        <v>0</v>
      </c>
      <c r="Y16" s="9">
        <f t="shared" si="8"/>
        <v>192.726543</v>
      </c>
      <c r="Z16" s="9">
        <f t="shared" si="8"/>
        <v>0</v>
      </c>
      <c r="AA16" s="9">
        <f t="shared" si="8"/>
        <v>0</v>
      </c>
      <c r="AB16" s="9">
        <f t="shared" si="8"/>
        <v>192.726543</v>
      </c>
      <c r="AC16" s="9"/>
      <c r="AD16" s="9"/>
      <c r="AE16" s="9"/>
      <c r="AF16" s="9"/>
      <c r="AG16" s="9"/>
      <c r="AH16" s="9"/>
      <c r="AI16" s="9"/>
      <c r="AJ16" s="9"/>
      <c r="AK16" s="9"/>
    </row>
    <row r="17" spans="1:37" ht="39.75" customHeight="1">
      <c r="A17" s="86"/>
      <c r="B17" s="87"/>
      <c r="C17" s="87"/>
      <c r="D17" s="88"/>
      <c r="E17" s="6" t="s">
        <v>10</v>
      </c>
      <c r="F17" s="9"/>
      <c r="G17" s="9"/>
      <c r="H17" s="9"/>
      <c r="I17" s="9"/>
      <c r="J17" s="9"/>
      <c r="K17" s="9"/>
      <c r="L17" s="9"/>
      <c r="M17" s="9"/>
      <c r="N17" s="9"/>
      <c r="O17" s="9">
        <f>O9+O13</f>
        <v>108.35</v>
      </c>
      <c r="P17" s="9">
        <f aca="true" t="shared" si="9" ref="P17:AB17">P9+P13</f>
        <v>61.995022</v>
      </c>
      <c r="Q17" s="9">
        <f t="shared" si="9"/>
        <v>103.985283</v>
      </c>
      <c r="R17" s="9">
        <f t="shared" si="9"/>
        <v>9.022646</v>
      </c>
      <c r="S17" s="9">
        <f t="shared" si="9"/>
        <v>0</v>
      </c>
      <c r="T17" s="9">
        <f t="shared" si="9"/>
        <v>0</v>
      </c>
      <c r="U17" s="9">
        <f t="shared" si="9"/>
        <v>0</v>
      </c>
      <c r="V17" s="9">
        <f t="shared" si="9"/>
        <v>0</v>
      </c>
      <c r="W17" s="9">
        <f t="shared" si="9"/>
        <v>5.1777820000000006</v>
      </c>
      <c r="X17" s="9">
        <f t="shared" si="9"/>
        <v>0</v>
      </c>
      <c r="Y17" s="9">
        <f t="shared" si="9"/>
        <v>180.18073299999998</v>
      </c>
      <c r="Z17" s="9">
        <f t="shared" si="9"/>
        <v>0</v>
      </c>
      <c r="AA17" s="9">
        <f t="shared" si="9"/>
        <v>0</v>
      </c>
      <c r="AB17" s="9">
        <f t="shared" si="9"/>
        <v>180.18073299999998</v>
      </c>
      <c r="AC17" s="9"/>
      <c r="AD17" s="9"/>
      <c r="AE17" s="9"/>
      <c r="AF17" s="9"/>
      <c r="AG17" s="9"/>
      <c r="AH17" s="9"/>
      <c r="AI17" s="9"/>
      <c r="AJ17" s="9"/>
      <c r="AK17" s="9"/>
    </row>
  </sheetData>
  <sheetProtection/>
  <autoFilter ref="A5:AC17"/>
  <mergeCells count="46">
    <mergeCell ref="A2:AC2"/>
    <mergeCell ref="F4:O4"/>
    <mergeCell ref="P4:Y4"/>
    <mergeCell ref="Z4:AA4"/>
    <mergeCell ref="A4:A5"/>
    <mergeCell ref="C4:C5"/>
    <mergeCell ref="E4:E5"/>
    <mergeCell ref="AB4:AB5"/>
    <mergeCell ref="AC4:AC5"/>
    <mergeCell ref="A6:A9"/>
    <mergeCell ref="A10:A13"/>
    <mergeCell ref="B4:B5"/>
    <mergeCell ref="B6:B9"/>
    <mergeCell ref="B10:B13"/>
    <mergeCell ref="C6:C9"/>
    <mergeCell ref="C10:C13"/>
    <mergeCell ref="D4:D5"/>
    <mergeCell ref="D6:D9"/>
    <mergeCell ref="D10:D13"/>
    <mergeCell ref="AC6:AC9"/>
    <mergeCell ref="AC10:AC13"/>
    <mergeCell ref="AD4:AD5"/>
    <mergeCell ref="AD6:AD9"/>
    <mergeCell ref="AD10:AD13"/>
    <mergeCell ref="AE4:AE5"/>
    <mergeCell ref="AE6:AE9"/>
    <mergeCell ref="AE10:AE13"/>
    <mergeCell ref="AF4:AF5"/>
    <mergeCell ref="AF6:AF9"/>
    <mergeCell ref="AF10:AF13"/>
    <mergeCell ref="AK4:AK5"/>
    <mergeCell ref="AK6:AK9"/>
    <mergeCell ref="AK10:AK13"/>
    <mergeCell ref="A14:D17"/>
    <mergeCell ref="AI4:AI5"/>
    <mergeCell ref="AI6:AI9"/>
    <mergeCell ref="AI10:AI13"/>
    <mergeCell ref="AJ4:AJ5"/>
    <mergeCell ref="AJ6:AJ9"/>
    <mergeCell ref="AJ10:AJ13"/>
    <mergeCell ref="AG4:AG5"/>
    <mergeCell ref="AG6:AG9"/>
    <mergeCell ref="AG10:AG13"/>
    <mergeCell ref="AH4:AH5"/>
    <mergeCell ref="AH6:AH9"/>
    <mergeCell ref="AH10:AH13"/>
  </mergeCells>
  <printOptions/>
  <pageMargins left="0.748031496062992" right="0.748031496062992" top="0.984251968503937" bottom="0.984251968503937" header="0.511811023622047" footer="0.511811023622047"/>
  <pageSetup fitToHeight="0" fitToWidth="1" horizontalDpi="600" verticalDpi="600" orientation="landscape" paperSize="9" scale="3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kaka</dc:creator>
  <cp:keywords/>
  <dc:description/>
  <cp:lastModifiedBy>微软公司</cp:lastModifiedBy>
  <cp:lastPrinted>2019-12-02T03:43:10Z</cp:lastPrinted>
  <dcterms:created xsi:type="dcterms:W3CDTF">2019-11-17T14:21:00Z</dcterms:created>
  <dcterms:modified xsi:type="dcterms:W3CDTF">2019-12-04T09:59:26Z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